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300" windowHeight="5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<sst xmlns="http://schemas.openxmlformats.org/spreadsheetml/2006/main" count="27" uniqueCount="27">
  <si>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http://www.OptionTradingTips.com</t>
  </si>
  <si>
    <t>Underlying Price</t>
  </si>
  <si>
    <t>The current base price of the instrument, eg, the closing price of Microsft Stock</t>
  </si>
  <si>
    <t>Exercise Price</t>
  </si>
  <si>
    <t>The price at which the underlying instrument will be exchanged. Also called Strike Price</t>
  </si>
  <si>
    <t>Today's Date</t>
  </si>
  <si>
    <t>Expiry Date</t>
  </si>
  <si>
    <t>The Date which the contract expires</t>
  </si>
  <si>
    <t>Historical Volatility</t>
  </si>
  <si>
    <t>The Historical Volatility of the asset's returns</t>
  </si>
  <si>
    <t>Risk Free Rate</t>
  </si>
  <si>
    <t>The current risk free interest rate i.e. your return on cash held in the bank</t>
  </si>
  <si>
    <t>Dividened Yield</t>
  </si>
  <si>
    <t>The Annualized Dividend Growth Rate of the Stock</t>
  </si>
  <si>
    <t>DTE (Years)</t>
  </si>
  <si>
    <t>Call Option</t>
  </si>
  <si>
    <t>Put Option</t>
  </si>
  <si>
    <t>d1</t>
  </si>
  <si>
    <t>Nd1</t>
  </si>
  <si>
    <t>d2</t>
  </si>
  <si>
    <t>Nd2</t>
  </si>
  <si>
    <t>=(LN(B1/B2)+(B6-B7+0.5*B5^2)*B8)/(B5*SQRT(B8))</t>
  </si>
  <si>
    <t>=B10-B5*SQRT(B8)</t>
  </si>
  <si>
    <t>=NORMSDIST(B12)</t>
  </si>
  <si>
    <t>=EXP(-B7*B8)*B1*NORMSDIST(B10)-B2*EXP(-B6*B8)*NORMSDIST(B10-B5*SQRT(B8))</t>
  </si>
  <si>
    <t>=B2*EXP(-B6*B8)*NORMSDIST(-B12)-EXP(-B7*B8)*B1*NORMSDIST(-B10)</t>
  </si>
  <si>
    <t>=NORMSDIST(B10)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</si>
</sst>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00000"/>
    <numFmt numFmtId="167" formatCode="0.0000000"/>
    <numFmt numFmtId="168" formatCode="#,##0.00000"/>
    <numFmt numFmtId="169" formatCode="#,##0.00000000"/>
    <numFmt numFmtId="170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" fontId="0" fillId="33" borderId="1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4" fontId="0" fillId="33" borderId="13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33" borderId="15" xfId="0" applyNumberFormat="1" applyFill="1" applyBorder="1" applyAlignment="1">
      <alignment/>
    </xf>
    <xf numFmtId="164" fontId="0" fillId="0" borderId="0" xfId="0" applyNumberFormat="1" applyAlignment="1" quotePrefix="1">
      <alignment/>
    </xf>
    <xf numFmtId="14" fontId="20" fillId="33" borderId="13" xfId="0" applyNumberFormat="1" applyFont="1" applyFill="1" applyBorder="1" applyAlignment="1">
      <alignment/>
    </xf>
    <xf numFmtId="0" fontId="21" fillId="0" borderId="0" xfId="52" applyFont="1" applyAlignment="1" applyProtection="1">
      <alignment/>
      <protection/>
    </xf>
    <xf numFmtId="16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140625" style="1" bestFit="1" customWidth="1"/>
    <col min="2" max="3" width="10.7109375" style="0" customWidth="1"/>
    <col min="4" max="4" width="9.28125" style="0" bestFit="1" customWidth="1"/>
  </cols>
  <sheetData>
    <row r="1" spans="1:3" ht="14.25">
      <c r="A1" s="2" t="s">
        <v>1</v>
      </c>
      <c r="B1" s="3">
        <v>1000</v>
      </c>
      <c r="C1" s="4" t="s">
        <v>2</v>
      </c>
    </row>
    <row r="2" spans="1:3" ht="14.25">
      <c r="A2" s="5" t="s">
        <v>3</v>
      </c>
      <c r="B2" s="6">
        <v>1000</v>
      </c>
      <c r="C2" s="4" t="s">
        <v>4</v>
      </c>
    </row>
    <row r="3" spans="1:3" ht="14.25">
      <c r="A3" s="5" t="s">
        <v>5</v>
      </c>
      <c r="B3" s="17">
        <f ca="1">TODAY()</f>
        <v>44522</v>
      </c>
      <c r="C3" s="4"/>
    </row>
    <row r="4" spans="1:3" ht="14.25">
      <c r="A4" s="5" t="s">
        <v>6</v>
      </c>
      <c r="B4" s="7">
        <f>B3+30</f>
        <v>44552</v>
      </c>
      <c r="C4" s="4" t="s">
        <v>7</v>
      </c>
    </row>
    <row r="5" spans="1:3" ht="14.25">
      <c r="A5" s="5" t="s">
        <v>8</v>
      </c>
      <c r="B5" s="8">
        <v>0.25</v>
      </c>
      <c r="C5" s="4" t="s">
        <v>9</v>
      </c>
    </row>
    <row r="6" spans="1:3" ht="14.25">
      <c r="A6" s="5" t="s">
        <v>10</v>
      </c>
      <c r="B6" s="8">
        <v>0</v>
      </c>
      <c r="C6" s="4" t="s">
        <v>11</v>
      </c>
    </row>
    <row r="7" spans="1:3" ht="14.25">
      <c r="A7" s="9" t="s">
        <v>12</v>
      </c>
      <c r="B7" s="15">
        <v>0</v>
      </c>
      <c r="C7" s="4" t="s">
        <v>13</v>
      </c>
    </row>
    <row r="8" spans="1:3" ht="14.25">
      <c r="A8" s="10" t="s">
        <v>14</v>
      </c>
      <c r="B8" s="11">
        <f>(B4-B3)/365</f>
        <v>0.0821917808219178</v>
      </c>
      <c r="C8" s="12"/>
    </row>
    <row r="10" spans="1:3" ht="14.25">
      <c r="A10" s="1" t="s">
        <v>17</v>
      </c>
      <c r="B10" s="16">
        <f>(LN(B1/B2)+(B6-B7+0.5*B5^2)*B8)/(B5*SQRT(B8))</f>
        <v>0.03583638619256224</v>
      </c>
      <c r="C10" s="16" t="s">
        <v>21</v>
      </c>
    </row>
    <row r="11" spans="1:6" ht="14.25">
      <c r="A11" s="1" t="s">
        <v>18</v>
      </c>
      <c r="B11" s="16">
        <f>NORMSDIST(B10)</f>
        <v>0.5142935901478457</v>
      </c>
      <c r="C11" s="16" t="s">
        <v>26</v>
      </c>
      <c r="D11" s="13"/>
      <c r="F11" s="16"/>
    </row>
    <row r="12" spans="1:3" ht="14.25">
      <c r="A12" s="1" t="s">
        <v>19</v>
      </c>
      <c r="B12" s="16">
        <f>B10-B5*SQRT(B8)</f>
        <v>-0.03583638619256224</v>
      </c>
      <c r="C12" s="16" t="s">
        <v>22</v>
      </c>
    </row>
    <row r="13" spans="1:5" ht="14.25">
      <c r="A13" s="1" t="s">
        <v>20</v>
      </c>
      <c r="B13" s="16">
        <f>NORMSDIST(B12)</f>
        <v>0.4857064098521543</v>
      </c>
      <c r="C13" s="16" t="s">
        <v>23</v>
      </c>
      <c r="D13" s="13"/>
      <c r="E13" s="19"/>
    </row>
    <row r="15" spans="1:4" ht="14.25">
      <c r="A15" s="1" t="s">
        <v>15</v>
      </c>
      <c r="B15" s="16">
        <f>EXP(-B7*B8)*B1*NORMSDIST(B10)-B2*EXP(-B6*B8)*NORMSDIST(B10-B5*SQRT(B8))</f>
        <v>28.58718029569144</v>
      </c>
      <c r="C15" s="16" t="s">
        <v>24</v>
      </c>
      <c r="D15" s="14"/>
    </row>
    <row r="16" spans="1:4" ht="14.25">
      <c r="A16" s="1" t="s">
        <v>16</v>
      </c>
      <c r="B16" s="16">
        <f>B2*EXP(-B6*B8)*NORMSDIST(-B12)-EXP(-B7*B8)*B1*NORMSDIST(-B10)</f>
        <v>28.58718029569144</v>
      </c>
      <c r="C16" s="16" t="s">
        <v>25</v>
      </c>
      <c r="D16" s="14"/>
    </row>
    <row r="18" ht="15">
      <c r="A18" s="18" t="s">
        <v>0</v>
      </c>
    </row>
  </sheetData>
  <sheetProtection/>
  <hyperlinks>
    <hyperlink ref="A18" r:id="rId1" display="http://www.OptionTradingTips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2010-09-09T06:27:26Z</dcterms:created>
  <dcterms:modified xsi:type="dcterms:W3CDTF">2021-11-21T23:26:21Z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